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42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<sst xmlns="http://schemas.openxmlformats.org/spreadsheetml/2006/main" count="115" uniqueCount="88">
  <si>
    <t xml:space="preserve">Příloha k formuláři pro ocenění nabídky</t>
  </si>
  <si>
    <t xml:space="preserve">Stavba :</t>
  </si>
  <si>
    <t xml:space="preserve">PŘELOŽKA SILNICE II/303 BĚLOVES–VELKÉ POŘÍČÍ</t>
  </si>
  <si>
    <t xml:space="preserve">číslo a název SO:</t>
  </si>
  <si>
    <t xml:space="preserve">SO 421 – Přeložka VO komunikace pro pěší</t>
  </si>
  <si>
    <t xml:space="preserve">Poř.</t>
  </si>
  <si>
    <t xml:space="preserve">Kód</t>
  </si>
  <si>
    <t xml:space="preserve">Název položky</t>
  </si>
  <si>
    <t xml:space="preserve">Měrná</t>
  </si>
  <si>
    <t xml:space="preserve">Počet</t>
  </si>
  <si>
    <t xml:space="preserve">Cena</t>
  </si>
  <si>
    <t xml:space="preserve">č.pol.</t>
  </si>
  <si>
    <t xml:space="preserve">položky</t>
  </si>
  <si>
    <t xml:space="preserve">jednotka</t>
  </si>
  <si>
    <t xml:space="preserve">jednotek</t>
  </si>
  <si>
    <t xml:space="preserve">jednotková</t>
  </si>
  <si>
    <t xml:space="preserve">celkem</t>
  </si>
  <si>
    <t xml:space="preserve">2</t>
  </si>
  <si>
    <t xml:space="preserve">3</t>
  </si>
  <si>
    <t xml:space="preserve">Všeobecné konstrukce a práce</t>
  </si>
  <si>
    <t xml:space="preserve">02945</t>
  </si>
  <si>
    <t xml:space="preserve">OSTAT POŽADAVKY - GEOMETRICKÝ PLÁN
- včetně vyřízení a zajištění věcných břemen</t>
  </si>
  <si>
    <t xml:space="preserve">KPL</t>
  </si>
  <si>
    <t xml:space="preserve">014101</t>
  </si>
  <si>
    <r>
      <rPr>
        <sz val="10"/>
        <rFont val="Arial"/>
        <family val="2"/>
        <charset val="238"/>
      </rPr>
      <t xml:space="preserve">POPLATKY ZA SKLÁDKU
</t>
    </r>
    <r>
      <rPr>
        <i val="true"/>
        <sz val="10"/>
        <rFont val="Arial"/>
        <family val="2"/>
        <charset val="238"/>
      </rPr>
      <t xml:space="preserve">přebytečná zemina, vč. odvozu na skládku do 30km
pol. č. 13273 – pol.č. 17411</t>
    </r>
  </si>
  <si>
    <t xml:space="preserve">M3        </t>
  </si>
  <si>
    <t xml:space="preserve">02911a</t>
  </si>
  <si>
    <t xml:space="preserve">OSTATNÍ POŽADAVKY - GEODETICKÉ ZAMĚŘENÍ</t>
  </si>
  <si>
    <t xml:space="preserve">HM        </t>
  </si>
  <si>
    <t xml:space="preserve">029522a</t>
  </si>
  <si>
    <t xml:space="preserve">OSTATNÍ POŽADAVKY - REVIZNÍ ZPRÁVY</t>
  </si>
  <si>
    <t xml:space="preserve">KUS</t>
  </si>
  <si>
    <t xml:space="preserve">Zemní práce</t>
  </si>
  <si>
    <t xml:space="preserve">13273a</t>
  </si>
  <si>
    <r>
      <rPr>
        <sz val="10"/>
        <rFont val="Arial CE"/>
        <family val="2"/>
        <charset val="238"/>
      </rPr>
      <t xml:space="preserve">HLOUB RÝH A MELIOR KAN ŠÍŘ DO 2M PAŽ I NEPAŽ TŘ 4
</t>
    </r>
    <r>
      <rPr>
        <i val="true"/>
        <sz val="10"/>
        <rFont val="Arial CE"/>
        <family val="2"/>
        <charset val="238"/>
      </rPr>
      <t xml:space="preserve">0,5*1,20*10 </t>
    </r>
    <r>
      <rPr>
        <i val="true"/>
        <sz val="10"/>
        <color rgb="FF000000"/>
        <rFont val="Arial CE"/>
        <family val="2"/>
        <charset val="238"/>
      </rPr>
      <t xml:space="preserve">–</t>
    </r>
    <r>
      <rPr>
        <i val="true"/>
        <sz val="10"/>
        <rFont val="Arial CE"/>
        <family val="2"/>
        <charset val="238"/>
      </rPr>
      <t xml:space="preserve"> vozovka
</t>
    </r>
    <r>
      <rPr>
        <i val="true"/>
        <sz val="10"/>
        <color rgb="FF000000"/>
        <rFont val="Arial CE"/>
        <family val="2"/>
        <charset val="238"/>
      </rPr>
      <t xml:space="preserve">0,5*0,90*170 – volný terén</t>
    </r>
  </si>
  <si>
    <t xml:space="preserve">17411a</t>
  </si>
  <si>
    <r>
      <rPr>
        <sz val="10"/>
        <rFont val="Arial CE"/>
        <family val="2"/>
        <charset val="238"/>
      </rPr>
      <t xml:space="preserve">ZÁSYP JAM A RÝH ZEMINOU SE ZHUT
pol.č. </t>
    </r>
    <r>
      <rPr>
        <i val="true"/>
        <sz val="10"/>
        <color rgb="FF000000"/>
        <rFont val="Arial CE"/>
        <family val="2"/>
        <charset val="238"/>
      </rPr>
      <t xml:space="preserve">13273</t>
    </r>
    <r>
      <rPr>
        <i val="true"/>
        <sz val="10"/>
        <rFont val="Arial CE"/>
        <family val="2"/>
        <charset val="238"/>
      </rPr>
      <t xml:space="preserve"> -</t>
    </r>
    <r>
      <rPr>
        <i val="true"/>
        <sz val="10"/>
        <color rgb="FF000000"/>
        <rFont val="Arial CE"/>
        <family val="2"/>
        <charset val="238"/>
      </rPr>
      <t xml:space="preserve"> pol.č 899521 –</t>
    </r>
    <r>
      <rPr>
        <i val="true"/>
        <sz val="10"/>
        <rFont val="Arial CE"/>
        <family val="2"/>
        <charset val="238"/>
      </rPr>
      <t xml:space="preserve"> pol.č. 45157 – pol. č. 567303</t>
    </r>
  </si>
  <si>
    <t xml:space="preserve">Vodorovné konstrukce</t>
  </si>
  <si>
    <t xml:space="preserve">45157a</t>
  </si>
  <si>
    <r>
      <rPr>
        <sz val="10"/>
        <rFont val="Arial CE"/>
        <family val="2"/>
        <charset val="238"/>
      </rPr>
      <t xml:space="preserve">PODKL A VYPLN VRSTY Z KAMENE TĚŽENÉHO
</t>
    </r>
    <r>
      <rPr>
        <i val="true"/>
        <sz val="10"/>
        <rFont val="Arial CE"/>
        <family val="2"/>
        <charset val="238"/>
      </rPr>
      <t xml:space="preserve">pískové lože pro chráničku DN63
</t>
    </r>
    <r>
      <rPr>
        <i val="true"/>
        <sz val="10"/>
        <color rgb="FF000000"/>
        <rFont val="Arial CE"/>
        <family val="2"/>
        <charset val="238"/>
      </rPr>
      <t xml:space="preserve">0,5*0,20*170</t>
    </r>
  </si>
  <si>
    <t xml:space="preserve">Komunikace</t>
  </si>
  <si>
    <t xml:space="preserve">567303a</t>
  </si>
  <si>
    <r>
      <rPr>
        <sz val="10"/>
        <rFont val="Arial CE"/>
        <family val="2"/>
        <charset val="238"/>
      </rPr>
      <t xml:space="preserve">VRSTVY PRO OBNOVU A OPRAVY ZE ŠTĚRKODRTI
</t>
    </r>
    <r>
      <rPr>
        <i val="true"/>
        <sz val="10"/>
        <color rgb="FF000000"/>
        <rFont val="Arial CE"/>
        <family val="2"/>
        <charset val="238"/>
      </rPr>
      <t xml:space="preserve">0,50*0,80*10 – provizorní oprava komunikací, chodníků, vjezdů, vč. zhutnění</t>
    </r>
  </si>
  <si>
    <t xml:space="preserve">Přidružená stavební výroba</t>
  </si>
  <si>
    <t xml:space="preserve">741157a</t>
  </si>
  <si>
    <r>
      <rPr>
        <sz val="10"/>
        <rFont val="Arial CE"/>
        <family val="2"/>
        <charset val="238"/>
      </rPr>
      <t xml:space="preserve">SLOUPY VEŘEJNÉHO OSVĚTLENÍ OCELOVÉ TRUBKOVÉ
</t>
    </r>
    <r>
      <rPr>
        <i val="true"/>
        <sz val="10"/>
        <color rgb="FF000000"/>
        <rFont val="Arial CE"/>
        <family val="2"/>
        <charset val="238"/>
      </rPr>
      <t xml:space="preserve">např. Kooperativa STK-6 STO 60/60/3, výložník SK-1 – 300; žár. zinek.
kotvení: vetknutý do betonového základu
Včetně základu, výzbroje VO a montáže stožáru.
body S01-S05</t>
    </r>
  </si>
  <si>
    <r>
      <rPr>
        <sz val="10"/>
        <rFont val="Arial CE"/>
        <family val="2"/>
        <charset val="238"/>
      </rPr>
      <t xml:space="preserve">SLOUPY VEŘEJNÉHO OSVĚTLENÍ OCELOVÉ TRUBKOVÉ
</t>
    </r>
    <r>
      <rPr>
        <i val="true"/>
        <sz val="10"/>
        <color rgb="FF000000"/>
        <rFont val="Arial CE"/>
        <family val="2"/>
        <charset val="238"/>
      </rPr>
      <t xml:space="preserve">např. Kooperativa STK-6 STO 60/60/3, výložník SK-1 – 300; žár. zinek.
kotvení: na přírubu. Nutná koordinace s konstrukčním řešením lávky!
Včetně dodávky kotvících roštů. Jejich betonáž a přípravu zajistí pro osazení stožáru stavba.
Včetně základu, výzbroje VO a montáže stožáru.
body S06-S07</t>
    </r>
  </si>
  <si>
    <t xml:space="preserve">741913a</t>
  </si>
  <si>
    <t xml:space="preserve">DEMONT SLOUPŮ VZDUŠ VEDENÍ DŘEV JEDN S PATKOU</t>
  </si>
  <si>
    <t xml:space="preserve">741915a</t>
  </si>
  <si>
    <t xml:space="preserve">DEMONT SLOUPŮ VZDUŠ VEDENÍ BETON JEDNODUCHÝCH</t>
  </si>
  <si>
    <t xml:space="preserve">74193a</t>
  </si>
  <si>
    <t xml:space="preserve">DEMONTÁŽ VZDUŠ VODIČŮ NN</t>
  </si>
  <si>
    <t xml:space="preserve">M</t>
  </si>
  <si>
    <t xml:space="preserve">742123a</t>
  </si>
  <si>
    <r>
      <rPr>
        <sz val="10"/>
        <color rgb="FF000000"/>
        <rFont val="Arial CE"/>
        <family val="2"/>
        <charset val="238"/>
      </rPr>
      <t xml:space="preserve">PODZEM KABEL VEDENÍ N.N. DO 1kV Cu DO CHRÁNIČKY
</t>
    </r>
    <r>
      <rPr>
        <i val="true"/>
        <sz val="10"/>
        <color rgb="FF000000"/>
        <rFont val="Arial CE"/>
        <family val="2"/>
        <charset val="238"/>
      </rPr>
      <t xml:space="preserve">CYKY-J 4x10mm2 vč. zavlečení do kabel. chráničky</t>
    </r>
  </si>
  <si>
    <t xml:space="preserve">742124a</t>
  </si>
  <si>
    <r>
      <rPr>
        <sz val="10"/>
        <color rgb="FF000000"/>
        <rFont val="Arial CE"/>
        <family val="2"/>
        <charset val="238"/>
      </rPr>
      <t xml:space="preserve">PODZEM KABEL VEDENÍ N.N. DO 1kV Cu NA KONSTRUKCE
</t>
    </r>
    <r>
      <rPr>
        <i val="true"/>
        <sz val="10"/>
        <color rgb="FF000000"/>
        <rFont val="Arial CE"/>
        <family val="2"/>
        <charset val="238"/>
      </rPr>
      <t xml:space="preserve">CYKY-J 3x1,5mm2
7*8</t>
    </r>
  </si>
  <si>
    <t xml:space="preserve">M         </t>
  </si>
  <si>
    <t xml:space="preserve">742519a</t>
  </si>
  <si>
    <r>
      <rPr>
        <sz val="10"/>
        <color rgb="FF000000"/>
        <rFont val="Arial CE"/>
        <family val="2"/>
        <charset val="238"/>
      </rPr>
      <t xml:space="preserve">UKONČENÍ PODZEM KABEL VEDENÍ N.N. DO 1kV Cu
</t>
    </r>
    <r>
      <rPr>
        <i val="true"/>
        <sz val="10"/>
        <color rgb="FF000000"/>
        <rFont val="Arial CE"/>
        <family val="2"/>
        <charset val="238"/>
      </rPr>
      <t xml:space="preserve">ukončení kabelu v osvětlovacím bodu nebo rozvaděči – CYKY-J 4x10mm2</t>
    </r>
  </si>
  <si>
    <t xml:space="preserve">742519c</t>
  </si>
  <si>
    <r>
      <rPr>
        <sz val="10"/>
        <color rgb="FF000000"/>
        <rFont val="Arial CE"/>
        <family val="2"/>
        <charset val="238"/>
      </rPr>
      <t xml:space="preserve">UKONČENÍ PODZEM KABEL VEDENÍ N.N. DO 1kV Cu
</t>
    </r>
    <r>
      <rPr>
        <i val="true"/>
        <sz val="10"/>
        <color rgb="FF000000"/>
        <rFont val="Arial CE"/>
        <family val="2"/>
        <charset val="238"/>
      </rPr>
      <t xml:space="preserve">ukončení kabelu v osvětlovacím bodu-CYKY-J  3x1,5mm2</t>
    </r>
  </si>
  <si>
    <t xml:space="preserve">742613</t>
  </si>
  <si>
    <t xml:space="preserve">KRYTÍ KABELŮ VÝSTRAŽNOU FÓLIÍ ŠÍŘ 25CM</t>
  </si>
  <si>
    <t xml:space="preserve">74318a</t>
  </si>
  <si>
    <r>
      <rPr>
        <sz val="10"/>
        <color rgb="FF000000"/>
        <rFont val="Arial CE"/>
        <family val="2"/>
        <charset val="238"/>
      </rPr>
      <t xml:space="preserve">SVÍTIDLA SPECIÁLNÍ
</t>
    </r>
    <r>
      <rPr>
        <i val="true"/>
        <sz val="10"/>
        <color rgb="FF000000"/>
        <rFont val="Arial CE"/>
        <family val="2"/>
        <charset val="238"/>
      </rPr>
      <t xml:space="preserve">BGP203 LED DM50 2000/14-15W NW CLO IP66 IK08
Kompletní dodávka svítidla, předřadníku, veškerého přísl. a montáže.</t>
    </r>
  </si>
  <si>
    <t xml:space="preserve">743913</t>
  </si>
  <si>
    <t xml:space="preserve">DEMONTÁŽ SVÍTIDEL VÝBOJKOVÝCH</t>
  </si>
  <si>
    <t xml:space="preserve">7451a</t>
  </si>
  <si>
    <r>
      <rPr>
        <sz val="10"/>
        <rFont val="Arial CE"/>
        <family val="2"/>
        <charset val="238"/>
      </rPr>
      <t xml:space="preserve">KOMPLETACE JISTÍCÍ PŘÍSTROJE
</t>
    </r>
    <r>
      <rPr>
        <i val="true"/>
        <sz val="10"/>
        <rFont val="Arial CE"/>
        <family val="2"/>
        <charset val="238"/>
      </rPr>
      <t xml:space="preserve">pojistková skříň SV100/NSV1V-C vč. sady s omezovači přepětí, pojistkových vložek 3x gG 40A, napojení na stávající vedení VO na stávajícím PB, svodových trubek, upevňovacích pásků Bandimex</t>
    </r>
  </si>
  <si>
    <t xml:space="preserve">745511a</t>
  </si>
  <si>
    <r>
      <rPr>
        <sz val="10"/>
        <rFont val="Arial CE"/>
        <family val="2"/>
        <charset val="238"/>
      </rPr>
      <t xml:space="preserve">UZEMŇOVACÍ VEDENÍ V ZEMI
</t>
    </r>
    <r>
      <rPr>
        <i val="true"/>
        <sz val="10"/>
        <color rgb="FF000000"/>
        <rFont val="Arial CE"/>
        <family val="2"/>
        <charset val="238"/>
      </rPr>
      <t xml:space="preserve">pásek FeZn 30x4</t>
    </r>
    <r>
      <rPr>
        <i val="true"/>
        <sz val="10"/>
        <rFont val="Arial CE"/>
        <family val="2"/>
        <charset val="238"/>
      </rPr>
      <t xml:space="preserve"> (včetně zemnících svorek)
vč. započtení rezervy 10% pro zvlnění a odchylky trasy od PD + spoje + napojení stožárů</t>
    </r>
  </si>
  <si>
    <t xml:space="preserve">Potrubí</t>
  </si>
  <si>
    <t xml:space="preserve">87633a</t>
  </si>
  <si>
    <r>
      <rPr>
        <sz val="10"/>
        <rFont val="Arial CE"/>
        <family val="2"/>
        <charset val="238"/>
      </rPr>
      <t xml:space="preserve">CHRÁNIČKY Z TRUB PLAST DN DO 150MM
</t>
    </r>
    <r>
      <rPr>
        <i val="true"/>
        <sz val="10"/>
        <rFont val="Arial CE"/>
        <family val="2"/>
        <charset val="238"/>
      </rPr>
      <t xml:space="preserve">např. Kopoflex 110; v místech chráničkových přechodů (vč. rezerv) vjezdů a křížení IS</t>
    </r>
  </si>
  <si>
    <t xml:space="preserve">87633b</t>
  </si>
  <si>
    <r>
      <rPr>
        <sz val="10"/>
        <rFont val="Arial CE"/>
        <family val="2"/>
        <charset val="238"/>
      </rPr>
      <t xml:space="preserve">CHRÁNIČKY Z TRUB PLAST DN DO 150MM
</t>
    </r>
    <r>
      <rPr>
        <i val="true"/>
        <sz val="10"/>
        <rFont val="Arial CE"/>
        <family val="2"/>
        <charset val="238"/>
      </rPr>
      <t xml:space="preserve">např. Kopoflex 63 vč. zatahovacího ocelového lanka
Chránička v římse mostu není součástí tohoto SO – zajistí stavba, vč. dodávky.</t>
    </r>
  </si>
  <si>
    <t xml:space="preserve">87833a</t>
  </si>
  <si>
    <t xml:space="preserve">NASUNUTÍ DO CHRÁNIČKY DO DN200</t>
  </si>
  <si>
    <t xml:space="preserve">899521a</t>
  </si>
  <si>
    <r>
      <rPr>
        <sz val="10"/>
        <color rgb="FF000000"/>
        <rFont val="Arial CE"/>
        <family val="2"/>
        <charset val="238"/>
      </rPr>
      <t xml:space="preserve">OBETON POTRUBÍ Z PROST BETONU DO B12,5
</t>
    </r>
    <r>
      <rPr>
        <i val="true"/>
        <sz val="10"/>
        <color rgb="FF000000"/>
        <rFont val="Arial CE"/>
        <family val="2"/>
        <charset val="238"/>
      </rPr>
      <t xml:space="preserve">10*(0,5*0,3-2*0,055*0,055*3,14)</t>
    </r>
  </si>
  <si>
    <t xml:space="preserve">Ostatní ve výkazu nespecifikované práce</t>
  </si>
  <si>
    <t xml:space="preserve">Vícepráce</t>
  </si>
  <si>
    <t xml:space="preserve">Vícepráce celkem</t>
  </si>
  <si>
    <t xml:space="preserve">Méněpráce</t>
  </si>
  <si>
    <t xml:space="preserve">Méněpráce celkem</t>
  </si>
  <si>
    <t xml:space="preserve">Celkem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</si>
</sst>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"/>
    <numFmt numFmtId="166" formatCode="@"/>
    <numFmt numFmtId="167" formatCode="0"/>
    <numFmt numFmtId="168" formatCode="#,##0.0"/>
    <numFmt numFmtId="169" formatCode="#,##0.00"/>
    <numFmt numFmtId="170" formatCode="0.00"/>
  </numFmts>
  <fonts count="1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  <font>
      <sz val="10"/>
      <name val="Arial CE"/>
      <family val="2"/>
      <charset val="238"/>
    </font>
    <font>
      <b val="true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0"/>
      <name val="Arial CE"/>
      <family val="2"/>
      <charset val="238"/>
    </font>
    <font>
      <sz val="10"/>
      <color rgb="FF000000"/>
      <name val="Arial"/>
      <family val="2"/>
      <charset val="1"/>
    </font>
    <font>
      <i val="true"/>
      <sz val="10"/>
      <name val="Arial"/>
      <family val="2"/>
      <charset val="238"/>
    </font>
    <font>
      <i val="true"/>
      <sz val="10"/>
      <name val="Arial CE"/>
      <family val="2"/>
      <charset val="238"/>
    </font>
    <font>
      <i val="true"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 val="true"/>
      <sz val="10"/>
      <color rgb="FF00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9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right" vertical="top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false"/>
  </sheetPr>
  <dimension ref="A1:H57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pane xSplit="0" ySplit="8" topLeftCell="A9" activePane="bottomLeft" state="frozen"/>
      <selection pane="topLeft" activeCell="A1" activeCellId="0" sqref="A1"/>
      <selection pane="bottomLeft" activeCell="I16" activeCellId="0" sqref="I16"/>
    </sheetView>
  </sheetViews>
  <sheetFormatPr defaultColWidth="8.72265625" defaultRowHeight="12.8" zeroHeight="false" outlineLevelRow="0" outlineLevelCol="0"/>
  <cols>
    <col collapsed="false" customWidth="true" hidden="false" outlineLevel="0" max="1" min="1" style="0" width="6.62"/>
    <col collapsed="false" customWidth="true" hidden="false" outlineLevel="0" max="2" min="2" style="0" width="11.87"/>
    <col collapsed="false" customWidth="true" hidden="false" outlineLevel="0" max="3" min="3" style="0" width="80.63"/>
    <col collapsed="false" customWidth="true" hidden="false" outlineLevel="0" max="4" min="4" style="0" width="8.4"/>
    <col collapsed="false" customWidth="true" hidden="false" outlineLevel="0" max="5" min="5" style="1" width="8.4"/>
    <col collapsed="false" customWidth="true" hidden="false" outlineLevel="0" max="6" min="6" style="0" width="11.72"/>
    <col collapsed="false" customWidth="true" hidden="false" outlineLevel="0" max="7" min="7" style="2" width="12.25"/>
    <col collapsed="false" customWidth="true" hidden="false" outlineLevel="0" max="8" min="8" style="3" width="11.57"/>
    <col collapsed="false" customWidth="true" hidden="false" outlineLevel="0" max="1024" min="1024" style="0" width="11.52"/>
  </cols>
  <sheetData>
    <row r="1" customFormat="false" ht="12.8" hidden="false" customHeight="false" outlineLevel="0" collapsed="false">
      <c r="A1" s="4"/>
      <c r="B1" s="5"/>
      <c r="C1" s="6" t="s">
        <v>0</v>
      </c>
      <c r="D1" s="7"/>
      <c r="E1" s="8"/>
      <c r="F1" s="7"/>
      <c r="G1" s="9"/>
    </row>
    <row r="2" customFormat="false" ht="12.8" hidden="false" customHeight="false" outlineLevel="0" collapsed="false">
      <c r="A2" s="4"/>
      <c r="B2" s="5"/>
      <c r="C2" s="6"/>
      <c r="D2" s="7"/>
      <c r="E2" s="8"/>
      <c r="F2" s="7"/>
      <c r="G2" s="9"/>
    </row>
    <row r="3" customFormat="false" ht="12.8" hidden="false" customHeight="false" outlineLevel="0" collapsed="false">
      <c r="A3" s="10" t="s">
        <v>1</v>
      </c>
      <c r="B3" s="5"/>
      <c r="C3" s="11" t="s">
        <v>2</v>
      </c>
      <c r="D3" s="7"/>
      <c r="E3" s="8"/>
      <c r="F3" s="7"/>
      <c r="G3" s="9"/>
    </row>
    <row r="4" customFormat="false" ht="12.8" hidden="false" customHeight="false" outlineLevel="0" collapsed="false">
      <c r="A4" s="10" t="s">
        <v>3</v>
      </c>
      <c r="B4" s="5"/>
      <c r="C4" s="12" t="s">
        <v>4</v>
      </c>
      <c r="D4" s="7"/>
      <c r="E4" s="8"/>
      <c r="F4" s="7"/>
      <c r="G4" s="9"/>
    </row>
    <row r="5" customFormat="false" ht="14.9" hidden="false" customHeight="true" outlineLevel="0" collapsed="false">
      <c r="A5" s="13" t="s">
        <v>5</v>
      </c>
      <c r="B5" s="13" t="s">
        <v>6</v>
      </c>
      <c r="C5" s="13" t="s">
        <v>7</v>
      </c>
      <c r="D5" s="13" t="s">
        <v>8</v>
      </c>
      <c r="E5" s="13" t="s">
        <v>9</v>
      </c>
      <c r="F5" s="13" t="s">
        <v>10</v>
      </c>
      <c r="G5" s="13"/>
    </row>
    <row r="6" customFormat="false" ht="12.8" hidden="false" customHeight="false" outlineLevel="0" collapsed="false">
      <c r="A6" s="13" t="s">
        <v>11</v>
      </c>
      <c r="B6" s="13" t="s">
        <v>12</v>
      </c>
      <c r="C6" s="13"/>
      <c r="D6" s="13" t="s">
        <v>13</v>
      </c>
      <c r="E6" s="13" t="s">
        <v>14</v>
      </c>
      <c r="F6" s="13" t="s">
        <v>15</v>
      </c>
      <c r="G6" s="14" t="s">
        <v>16</v>
      </c>
    </row>
    <row r="7" customFormat="false" ht="12.8" hidden="false" customHeight="false" outlineLevel="0" collapsed="false">
      <c r="A7" s="15" t="n">
        <v>1</v>
      </c>
      <c r="B7" s="16" t="s">
        <v>17</v>
      </c>
      <c r="C7" s="16" t="s">
        <v>18</v>
      </c>
      <c r="D7" s="15" t="n">
        <v>4</v>
      </c>
      <c r="E7" s="15" t="n">
        <v>5</v>
      </c>
      <c r="F7" s="15" t="n">
        <v>6</v>
      </c>
      <c r="G7" s="17" t="n">
        <v>7</v>
      </c>
    </row>
    <row r="8" customFormat="false" ht="12.8" hidden="false" customHeight="false" outlineLevel="0" collapsed="false">
      <c r="A8" s="18"/>
      <c r="B8" s="19"/>
      <c r="C8" s="20" t="s">
        <v>19</v>
      </c>
      <c r="D8" s="21"/>
      <c r="E8" s="22"/>
      <c r="F8" s="23"/>
      <c r="G8" s="24"/>
    </row>
    <row r="9" customFormat="false" ht="24.05" hidden="false" customHeight="false" outlineLevel="0" collapsed="false">
      <c r="A9" s="25" t="n">
        <v>1</v>
      </c>
      <c r="B9" s="26" t="s">
        <v>20</v>
      </c>
      <c r="C9" s="27" t="s">
        <v>21</v>
      </c>
      <c r="D9" s="28" t="s">
        <v>22</v>
      </c>
      <c r="E9" s="29" t="n">
        <v>1</v>
      </c>
      <c r="F9" s="29"/>
      <c r="G9" s="30" t="n">
        <f aca="false">E9*F9</f>
        <v>0</v>
      </c>
    </row>
    <row r="10" customFormat="false" ht="35.5" hidden="false" customHeight="false" outlineLevel="0" collapsed="false">
      <c r="A10" s="18" t="n">
        <v>2</v>
      </c>
      <c r="B10" s="19" t="s">
        <v>23</v>
      </c>
      <c r="C10" s="31" t="s">
        <v>24</v>
      </c>
      <c r="D10" s="21" t="s">
        <v>25</v>
      </c>
      <c r="E10" s="22" t="n">
        <f aca="false">E16-E17</f>
        <v>22.31003</v>
      </c>
      <c r="F10" s="23"/>
      <c r="G10" s="24" t="n">
        <f aca="false">E10*F10</f>
        <v>0</v>
      </c>
    </row>
    <row r="11" customFormat="false" ht="12.8" hidden="false" customHeight="false" outlineLevel="0" collapsed="false">
      <c r="A11" s="18" t="n">
        <v>3</v>
      </c>
      <c r="B11" s="32" t="s">
        <v>26</v>
      </c>
      <c r="C11" s="33" t="s">
        <v>27</v>
      </c>
      <c r="D11" s="34" t="s">
        <v>28</v>
      </c>
      <c r="E11" s="22" t="n">
        <v>3</v>
      </c>
      <c r="F11" s="23"/>
      <c r="G11" s="24" t="n">
        <f aca="false">E11*F11</f>
        <v>0</v>
      </c>
    </row>
    <row r="12" customFormat="false" ht="12.8" hidden="false" customHeight="false" outlineLevel="0" collapsed="false">
      <c r="A12" s="18" t="n">
        <v>4</v>
      </c>
      <c r="B12" s="32" t="s">
        <v>29</v>
      </c>
      <c r="C12" s="33" t="s">
        <v>30</v>
      </c>
      <c r="D12" s="34" t="s">
        <v>31</v>
      </c>
      <c r="E12" s="22" t="n">
        <v>1</v>
      </c>
      <c r="F12" s="23"/>
      <c r="G12" s="24" t="n">
        <f aca="false">E12*F12</f>
        <v>0</v>
      </c>
    </row>
    <row r="13" customFormat="false" ht="12.8" hidden="false" customHeight="false" outlineLevel="0" collapsed="false">
      <c r="A13" s="18"/>
      <c r="B13" s="32"/>
      <c r="C13" s="20" t="s">
        <v>19</v>
      </c>
      <c r="D13" s="34"/>
      <c r="E13" s="22"/>
      <c r="F13" s="23"/>
      <c r="G13" s="35" t="n">
        <f aca="false">SUM(G9:G12)</f>
        <v>0</v>
      </c>
    </row>
    <row r="14" customFormat="false" ht="12.8" hidden="false" customHeight="false" outlineLevel="0" collapsed="false">
      <c r="A14" s="18"/>
      <c r="B14" s="32"/>
      <c r="C14" s="20"/>
      <c r="D14" s="34"/>
      <c r="E14" s="22"/>
      <c r="F14" s="23"/>
      <c r="G14" s="35"/>
    </row>
    <row r="15" customFormat="false" ht="12.8" hidden="false" customHeight="false" outlineLevel="0" collapsed="false">
      <c r="A15" s="18"/>
      <c r="B15" s="32"/>
      <c r="C15" s="20" t="s">
        <v>32</v>
      </c>
      <c r="D15" s="34"/>
      <c r="E15" s="22"/>
      <c r="F15" s="23"/>
      <c r="G15" s="24"/>
    </row>
    <row r="16" customFormat="false" ht="35.5" hidden="false" customHeight="false" outlineLevel="0" collapsed="false">
      <c r="A16" s="18" t="n">
        <v>5</v>
      </c>
      <c r="B16" s="32" t="s">
        <v>33</v>
      </c>
      <c r="C16" s="36" t="s">
        <v>34</v>
      </c>
      <c r="D16" s="34" t="s">
        <v>25</v>
      </c>
      <c r="E16" s="37" t="n">
        <f aca="false">0.5*1.2*10+0.5*0.9*205</f>
        <v>98.25</v>
      </c>
      <c r="F16" s="23"/>
      <c r="G16" s="24" t="n">
        <f aca="false">E16*F16</f>
        <v>0</v>
      </c>
    </row>
    <row r="17" customFormat="false" ht="24.05" hidden="false" customHeight="false" outlineLevel="0" collapsed="false">
      <c r="A17" s="18" t="n">
        <v>6</v>
      </c>
      <c r="B17" s="32" t="s">
        <v>35</v>
      </c>
      <c r="C17" s="33" t="s">
        <v>36</v>
      </c>
      <c r="D17" s="34" t="s">
        <v>25</v>
      </c>
      <c r="E17" s="22" t="n">
        <f aca="false">E16-E21-E49-E25</f>
        <v>75.93997</v>
      </c>
      <c r="F17" s="23"/>
      <c r="G17" s="24" t="n">
        <f aca="false">E17*F17</f>
        <v>0</v>
      </c>
    </row>
    <row r="18" customFormat="false" ht="12.8" hidden="false" customHeight="false" outlineLevel="0" collapsed="false">
      <c r="A18" s="18"/>
      <c r="B18" s="32"/>
      <c r="C18" s="20" t="s">
        <v>32</v>
      </c>
      <c r="D18" s="34"/>
      <c r="E18" s="22"/>
      <c r="F18" s="23"/>
      <c r="G18" s="35" t="n">
        <f aca="false">SUM(G15:G17)</f>
        <v>0</v>
      </c>
      <c r="H18" s="0"/>
    </row>
    <row r="19" customFormat="false" ht="12.8" hidden="false" customHeight="false" outlineLevel="0" collapsed="false">
      <c r="A19" s="18"/>
      <c r="B19" s="32"/>
      <c r="C19" s="20"/>
      <c r="D19" s="34"/>
      <c r="E19" s="22"/>
      <c r="F19" s="23"/>
      <c r="G19" s="35"/>
      <c r="H19" s="0"/>
    </row>
    <row r="20" customFormat="false" ht="12.8" hidden="false" customHeight="false" outlineLevel="0" collapsed="false">
      <c r="A20" s="18"/>
      <c r="B20" s="32"/>
      <c r="C20" s="20" t="s">
        <v>37</v>
      </c>
      <c r="D20" s="34"/>
      <c r="E20" s="22"/>
      <c r="F20" s="23"/>
      <c r="G20" s="35"/>
      <c r="H20" s="0"/>
    </row>
    <row r="21" customFormat="false" ht="35.5" hidden="false" customHeight="false" outlineLevel="0" collapsed="false">
      <c r="A21" s="18" t="n">
        <v>7</v>
      </c>
      <c r="B21" s="32" t="s">
        <v>38</v>
      </c>
      <c r="C21" s="33" t="s">
        <v>39</v>
      </c>
      <c r="D21" s="34" t="s">
        <v>25</v>
      </c>
      <c r="E21" s="22" t="n">
        <f aca="false">0.5*0.2*170</f>
        <v>17</v>
      </c>
      <c r="F21" s="23"/>
      <c r="G21" s="24" t="n">
        <f aca="false">E21*F21</f>
        <v>0</v>
      </c>
      <c r="H21" s="0"/>
    </row>
    <row r="22" customFormat="false" ht="12.8" hidden="false" customHeight="false" outlineLevel="0" collapsed="false">
      <c r="A22" s="18"/>
      <c r="B22" s="32"/>
      <c r="C22" s="20" t="s">
        <v>37</v>
      </c>
      <c r="D22" s="34"/>
      <c r="E22" s="22"/>
      <c r="F22" s="23"/>
      <c r="G22" s="35" t="n">
        <f aca="false">SUM(G20:G21)</f>
        <v>0</v>
      </c>
      <c r="H22" s="0"/>
    </row>
    <row r="23" customFormat="false" ht="12.8" hidden="false" customHeight="false" outlineLevel="0" collapsed="false">
      <c r="A23" s="18"/>
      <c r="B23" s="32"/>
      <c r="C23" s="20"/>
      <c r="D23" s="34"/>
      <c r="E23" s="22"/>
      <c r="F23" s="23"/>
      <c r="G23" s="35"/>
    </row>
    <row r="24" customFormat="false" ht="12.8" hidden="false" customHeight="false" outlineLevel="0" collapsed="false">
      <c r="A24" s="18"/>
      <c r="B24" s="38"/>
      <c r="C24" s="20" t="s">
        <v>40</v>
      </c>
      <c r="D24" s="34"/>
      <c r="E24" s="22"/>
      <c r="F24" s="23"/>
      <c r="G24" s="24"/>
    </row>
    <row r="25" customFormat="false" ht="24.05" hidden="false" customHeight="false" outlineLevel="0" collapsed="false">
      <c r="A25" s="18" t="n">
        <v>8</v>
      </c>
      <c r="B25" s="32" t="s">
        <v>41</v>
      </c>
      <c r="C25" s="36" t="s">
        <v>42</v>
      </c>
      <c r="D25" s="34" t="s">
        <v>25</v>
      </c>
      <c r="E25" s="37" t="n">
        <f aca="false">0.5*0.8*10</f>
        <v>4</v>
      </c>
      <c r="F25" s="23"/>
      <c r="G25" s="24" t="n">
        <f aca="false">F25*E25</f>
        <v>0</v>
      </c>
    </row>
    <row r="26" customFormat="false" ht="12.8" hidden="false" customHeight="false" outlineLevel="0" collapsed="false">
      <c r="A26" s="18"/>
      <c r="B26" s="38"/>
      <c r="C26" s="20" t="s">
        <v>40</v>
      </c>
      <c r="D26" s="34"/>
      <c r="E26" s="22"/>
      <c r="F26" s="23"/>
      <c r="G26" s="35" t="n">
        <f aca="false">SUM(G25:G25)</f>
        <v>0</v>
      </c>
    </row>
    <row r="27" customFormat="false" ht="12.8" hidden="false" customHeight="false" outlineLevel="0" collapsed="false">
      <c r="A27" s="18"/>
      <c r="B27" s="38"/>
      <c r="C27" s="20"/>
      <c r="D27" s="34"/>
      <c r="E27" s="22"/>
      <c r="F27" s="23"/>
      <c r="G27" s="35"/>
    </row>
    <row r="28" customFormat="false" ht="12.8" hidden="false" customHeight="false" outlineLevel="0" collapsed="false">
      <c r="A28" s="18"/>
      <c r="B28" s="32"/>
      <c r="C28" s="20" t="s">
        <v>43</v>
      </c>
      <c r="D28" s="34"/>
      <c r="E28" s="22"/>
      <c r="F28" s="23"/>
      <c r="G28" s="39"/>
    </row>
    <row r="29" customFormat="false" ht="58.4" hidden="false" customHeight="false" outlineLevel="0" collapsed="false">
      <c r="A29" s="18" t="n">
        <v>9</v>
      </c>
      <c r="B29" s="32" t="s">
        <v>44</v>
      </c>
      <c r="C29" s="36" t="s">
        <v>45</v>
      </c>
      <c r="D29" s="34" t="s">
        <v>31</v>
      </c>
      <c r="E29" s="22" t="n">
        <v>5</v>
      </c>
      <c r="F29" s="23"/>
      <c r="G29" s="39" t="n">
        <f aca="false">E29*F29</f>
        <v>0</v>
      </c>
    </row>
    <row r="30" customFormat="false" ht="69.85" hidden="false" customHeight="false" outlineLevel="0" collapsed="false">
      <c r="A30" s="18" t="n">
        <v>10</v>
      </c>
      <c r="B30" s="32" t="s">
        <v>44</v>
      </c>
      <c r="C30" s="36" t="s">
        <v>46</v>
      </c>
      <c r="D30" s="34" t="s">
        <v>31</v>
      </c>
      <c r="E30" s="22" t="n">
        <v>2</v>
      </c>
      <c r="F30" s="23"/>
      <c r="G30" s="39" t="n">
        <f aca="false">E30*F30</f>
        <v>0</v>
      </c>
    </row>
    <row r="31" customFormat="false" ht="12.8" hidden="false" customHeight="false" outlineLevel="0" collapsed="false">
      <c r="A31" s="18" t="n">
        <v>11</v>
      </c>
      <c r="B31" s="40" t="s">
        <v>47</v>
      </c>
      <c r="C31" s="41" t="s">
        <v>48</v>
      </c>
      <c r="D31" s="34" t="s">
        <v>31</v>
      </c>
      <c r="E31" s="22" t="n">
        <v>5</v>
      </c>
      <c r="F31" s="23"/>
      <c r="G31" s="39" t="n">
        <f aca="false">E31*F31</f>
        <v>0</v>
      </c>
    </row>
    <row r="32" customFormat="false" ht="12.8" hidden="false" customHeight="false" outlineLevel="0" collapsed="false">
      <c r="A32" s="18" t="n">
        <v>12</v>
      </c>
      <c r="B32" s="40" t="s">
        <v>49</v>
      </c>
      <c r="C32" s="41" t="s">
        <v>50</v>
      </c>
      <c r="D32" s="34" t="s">
        <v>31</v>
      </c>
      <c r="E32" s="22" t="n">
        <v>1</v>
      </c>
      <c r="F32" s="23"/>
      <c r="G32" s="39" t="n">
        <f aca="false">E32*F32</f>
        <v>0</v>
      </c>
    </row>
    <row r="33" customFormat="false" ht="12.8" hidden="false" customHeight="false" outlineLevel="0" collapsed="false">
      <c r="A33" s="18" t="n">
        <v>13</v>
      </c>
      <c r="B33" s="40" t="s">
        <v>51</v>
      </c>
      <c r="C33" s="41" t="s">
        <v>52</v>
      </c>
      <c r="D33" s="34" t="s">
        <v>53</v>
      </c>
      <c r="E33" s="22" t="n">
        <v>200</v>
      </c>
      <c r="F33" s="23"/>
      <c r="G33" s="39" t="n">
        <f aca="false">E33*F33</f>
        <v>0</v>
      </c>
    </row>
    <row r="34" customFormat="false" ht="24.05" hidden="false" customHeight="false" outlineLevel="0" collapsed="false">
      <c r="A34" s="18" t="n">
        <v>14</v>
      </c>
      <c r="B34" s="40" t="s">
        <v>54</v>
      </c>
      <c r="C34" s="41" t="s">
        <v>55</v>
      </c>
      <c r="D34" s="42" t="s">
        <v>53</v>
      </c>
      <c r="E34" s="37" t="n">
        <v>291</v>
      </c>
      <c r="F34" s="37"/>
      <c r="G34" s="39" t="n">
        <f aca="false">E34*F34</f>
        <v>0</v>
      </c>
    </row>
    <row r="35" customFormat="false" ht="35.5" hidden="false" customHeight="false" outlineLevel="0" collapsed="false">
      <c r="A35" s="18" t="n">
        <v>15</v>
      </c>
      <c r="B35" s="40" t="s">
        <v>56</v>
      </c>
      <c r="C35" s="41" t="s">
        <v>57</v>
      </c>
      <c r="D35" s="42" t="s">
        <v>58</v>
      </c>
      <c r="E35" s="37" t="n">
        <f aca="false">7*8</f>
        <v>56</v>
      </c>
      <c r="F35" s="37"/>
      <c r="G35" s="39" t="n">
        <f aca="false">E35*F35</f>
        <v>0</v>
      </c>
    </row>
    <row r="36" customFormat="false" ht="24.05" hidden="false" customHeight="false" outlineLevel="0" collapsed="false">
      <c r="A36" s="18" t="n">
        <v>16</v>
      </c>
      <c r="B36" s="40" t="s">
        <v>59</v>
      </c>
      <c r="C36" s="41" t="s">
        <v>60</v>
      </c>
      <c r="D36" s="42" t="s">
        <v>31</v>
      </c>
      <c r="E36" s="43" t="n">
        <f aca="false">7*2</f>
        <v>14</v>
      </c>
      <c r="F36" s="37"/>
      <c r="G36" s="39" t="n">
        <f aca="false">E36*F36</f>
        <v>0</v>
      </c>
    </row>
    <row r="37" customFormat="false" ht="24.05" hidden="false" customHeight="false" outlineLevel="0" collapsed="false">
      <c r="A37" s="18" t="n">
        <v>17</v>
      </c>
      <c r="B37" s="40" t="s">
        <v>61</v>
      </c>
      <c r="C37" s="41" t="s">
        <v>62</v>
      </c>
      <c r="D37" s="42" t="s">
        <v>31</v>
      </c>
      <c r="E37" s="43" t="n">
        <v>14</v>
      </c>
      <c r="F37" s="37"/>
      <c r="G37" s="39" t="n">
        <f aca="false">E37*F37</f>
        <v>0</v>
      </c>
    </row>
    <row r="38" customFormat="false" ht="12.8" hidden="false" customHeight="false" outlineLevel="0" collapsed="false">
      <c r="A38" s="18" t="n">
        <v>18</v>
      </c>
      <c r="B38" s="32" t="s">
        <v>63</v>
      </c>
      <c r="C38" s="36" t="s">
        <v>64</v>
      </c>
      <c r="D38" s="34" t="s">
        <v>58</v>
      </c>
      <c r="E38" s="22" t="n">
        <f aca="false">E34</f>
        <v>291</v>
      </c>
      <c r="F38" s="23"/>
      <c r="G38" s="39" t="n">
        <f aca="false">E38*F38</f>
        <v>0</v>
      </c>
    </row>
    <row r="39" customFormat="false" ht="35.5" hidden="false" customHeight="false" outlineLevel="0" collapsed="false">
      <c r="A39" s="18" t="n">
        <v>19</v>
      </c>
      <c r="B39" s="40" t="s">
        <v>65</v>
      </c>
      <c r="C39" s="41" t="s">
        <v>66</v>
      </c>
      <c r="D39" s="42" t="s">
        <v>31</v>
      </c>
      <c r="E39" s="37" t="n">
        <v>7</v>
      </c>
      <c r="F39" s="37"/>
      <c r="G39" s="39" t="n">
        <f aca="false">E39*F39</f>
        <v>0</v>
      </c>
    </row>
    <row r="40" customFormat="false" ht="12.8" hidden="false" customHeight="false" outlineLevel="0" collapsed="false">
      <c r="A40" s="18" t="n">
        <v>20</v>
      </c>
      <c r="B40" s="40" t="s">
        <v>67</v>
      </c>
      <c r="C40" s="41" t="s">
        <v>68</v>
      </c>
      <c r="D40" s="42" t="s">
        <v>31</v>
      </c>
      <c r="E40" s="37" t="n">
        <v>6</v>
      </c>
      <c r="F40" s="37"/>
      <c r="G40" s="39" t="n">
        <f aca="false">E40*F40</f>
        <v>0</v>
      </c>
    </row>
    <row r="41" customFormat="false" ht="46.95" hidden="false" customHeight="false" outlineLevel="0" collapsed="false">
      <c r="A41" s="18" t="n">
        <v>21</v>
      </c>
      <c r="B41" s="32" t="s">
        <v>69</v>
      </c>
      <c r="C41" s="44" t="s">
        <v>70</v>
      </c>
      <c r="D41" s="34" t="s">
        <v>31</v>
      </c>
      <c r="E41" s="45" t="n">
        <v>1</v>
      </c>
      <c r="F41" s="46"/>
      <c r="G41" s="39" t="n">
        <f aca="false">E41*F41</f>
        <v>0</v>
      </c>
    </row>
    <row r="42" customFormat="false" ht="35.5" hidden="false" customHeight="false" outlineLevel="0" collapsed="false">
      <c r="A42" s="18" t="n">
        <v>22</v>
      </c>
      <c r="B42" s="32" t="s">
        <v>71</v>
      </c>
      <c r="C42" s="33" t="s">
        <v>72</v>
      </c>
      <c r="D42" s="34" t="s">
        <v>58</v>
      </c>
      <c r="E42" s="22" t="n">
        <f aca="false">(E38*1.1)+(E38*1.1/26*0.4)+(7*4)</f>
        <v>353.024615384615</v>
      </c>
      <c r="F42" s="23"/>
      <c r="G42" s="39" t="n">
        <f aca="false">E42*F42</f>
        <v>0</v>
      </c>
    </row>
    <row r="43" customFormat="false" ht="12.8" hidden="false" customHeight="false" outlineLevel="0" collapsed="false">
      <c r="A43" s="18"/>
      <c r="B43" s="32"/>
      <c r="C43" s="20" t="s">
        <v>43</v>
      </c>
      <c r="D43" s="34"/>
      <c r="E43" s="43"/>
      <c r="F43" s="43"/>
      <c r="G43" s="35" t="n">
        <f aca="false">SUM(G28:G42)</f>
        <v>0</v>
      </c>
    </row>
    <row r="44" customFormat="false" ht="12.8" hidden="false" customHeight="false" outlineLevel="0" collapsed="false">
      <c r="A44" s="47"/>
      <c r="B44" s="32"/>
      <c r="C44" s="20"/>
      <c r="D44" s="34"/>
      <c r="E44" s="43"/>
      <c r="F44" s="43"/>
      <c r="G44" s="35"/>
    </row>
    <row r="45" customFormat="false" ht="12.8" hidden="false" customHeight="false" outlineLevel="0" collapsed="false">
      <c r="A45" s="18"/>
      <c r="B45" s="32"/>
      <c r="C45" s="20" t="s">
        <v>73</v>
      </c>
      <c r="D45" s="34"/>
      <c r="E45" s="43"/>
      <c r="F45" s="43"/>
      <c r="G45" s="39"/>
    </row>
    <row r="46" customFormat="false" ht="24.05" hidden="false" customHeight="false" outlineLevel="0" collapsed="false">
      <c r="A46" s="18" t="n">
        <v>23</v>
      </c>
      <c r="B46" s="32" t="s">
        <v>74</v>
      </c>
      <c r="C46" s="33" t="s">
        <v>75</v>
      </c>
      <c r="D46" s="34" t="s">
        <v>58</v>
      </c>
      <c r="E46" s="22" t="n">
        <v>50</v>
      </c>
      <c r="F46" s="23"/>
      <c r="G46" s="39" t="n">
        <f aca="false">E46*F46</f>
        <v>0</v>
      </c>
    </row>
    <row r="47" customFormat="false" ht="35.5" hidden="false" customHeight="false" outlineLevel="0" collapsed="false">
      <c r="A47" s="47" t="n">
        <v>24</v>
      </c>
      <c r="B47" s="32" t="s">
        <v>76</v>
      </c>
      <c r="C47" s="33" t="s">
        <v>77</v>
      </c>
      <c r="D47" s="34" t="s">
        <v>58</v>
      </c>
      <c r="E47" s="22" t="n">
        <f aca="false">E34-30</f>
        <v>261</v>
      </c>
      <c r="F47" s="23"/>
      <c r="G47" s="39" t="n">
        <f aca="false">E47*F47</f>
        <v>0</v>
      </c>
    </row>
    <row r="48" customFormat="false" ht="12.8" hidden="false" customHeight="false" outlineLevel="0" collapsed="false">
      <c r="A48" s="18" t="n">
        <v>25</v>
      </c>
      <c r="B48" s="48" t="s">
        <v>78</v>
      </c>
      <c r="C48" s="33" t="s">
        <v>79</v>
      </c>
      <c r="D48" s="34" t="s">
        <v>53</v>
      </c>
      <c r="E48" s="22" t="n">
        <f aca="false">E47</f>
        <v>261</v>
      </c>
      <c r="F48" s="23"/>
      <c r="G48" s="39" t="n">
        <f aca="false">E48*F48</f>
        <v>0</v>
      </c>
    </row>
    <row r="49" customFormat="false" ht="24.05" hidden="false" customHeight="false" outlineLevel="0" collapsed="false">
      <c r="A49" s="47" t="n">
        <v>26</v>
      </c>
      <c r="B49" s="40" t="s">
        <v>80</v>
      </c>
      <c r="C49" s="41" t="s">
        <v>81</v>
      </c>
      <c r="D49" s="42" t="s">
        <v>25</v>
      </c>
      <c r="E49" s="37" t="n">
        <f aca="false">10*(0.5*0.3-2*0.055*0.055*3.14)</f>
        <v>1.31003</v>
      </c>
      <c r="F49" s="37"/>
      <c r="G49" s="39" t="n">
        <f aca="false">E49*F49</f>
        <v>0</v>
      </c>
    </row>
    <row r="50" customFormat="false" ht="12.8" hidden="false" customHeight="false" outlineLevel="0" collapsed="false">
      <c r="A50" s="49"/>
      <c r="B50" s="50"/>
      <c r="C50" s="51" t="s">
        <v>73</v>
      </c>
      <c r="D50" s="42"/>
      <c r="E50" s="37"/>
      <c r="F50" s="37"/>
      <c r="G50" s="52" t="n">
        <f aca="false">SUM(G45:G49)</f>
        <v>0</v>
      </c>
    </row>
    <row r="51" customFormat="false" ht="12.8" hidden="false" customHeight="false" outlineLevel="0" collapsed="false">
      <c r="A51" s="49"/>
      <c r="B51" s="50"/>
      <c r="C51" s="51"/>
      <c r="D51" s="42"/>
      <c r="E51" s="37"/>
      <c r="F51" s="37"/>
      <c r="G51" s="52"/>
    </row>
    <row r="52" customFormat="false" ht="12.8" hidden="false" customHeight="false" outlineLevel="0" collapsed="false">
      <c r="A52" s="34" t="s">
        <v>82</v>
      </c>
      <c r="B52" s="38"/>
      <c r="C52" s="33"/>
      <c r="D52" s="34"/>
      <c r="E52" s="22"/>
      <c r="F52" s="23"/>
      <c r="G52" s="24"/>
    </row>
    <row r="53" customFormat="false" ht="12.8" hidden="false" customHeight="false" outlineLevel="0" collapsed="false">
      <c r="A53" s="53" t="s">
        <v>83</v>
      </c>
      <c r="B53" s="38"/>
      <c r="C53" s="33"/>
      <c r="D53" s="34"/>
      <c r="E53" s="22"/>
      <c r="F53" s="23"/>
      <c r="G53" s="24"/>
    </row>
    <row r="54" customFormat="false" ht="12.8" hidden="false" customHeight="false" outlineLevel="0" collapsed="false">
      <c r="A54" s="34"/>
      <c r="B54" s="38"/>
      <c r="C54" s="20" t="s">
        <v>84</v>
      </c>
      <c r="D54" s="34"/>
      <c r="E54" s="22"/>
      <c r="F54" s="23"/>
      <c r="G54" s="24" t="n">
        <v>0</v>
      </c>
    </row>
    <row r="55" customFormat="false" ht="12.8" hidden="false" customHeight="false" outlineLevel="0" collapsed="false">
      <c r="A55" s="53" t="s">
        <v>85</v>
      </c>
      <c r="B55" s="38"/>
      <c r="C55" s="33"/>
      <c r="D55" s="34"/>
      <c r="E55" s="22"/>
      <c r="F55" s="23"/>
      <c r="G55" s="24"/>
    </row>
    <row r="56" customFormat="false" ht="12.8" hidden="false" customHeight="false" outlineLevel="0" collapsed="false">
      <c r="A56" s="34"/>
      <c r="B56" s="38"/>
      <c r="C56" s="20" t="s">
        <v>86</v>
      </c>
      <c r="D56" s="34"/>
      <c r="E56" s="22"/>
      <c r="F56" s="23"/>
      <c r="G56" s="24" t="n">
        <v>0</v>
      </c>
      <c r="H56" s="54"/>
    </row>
    <row r="57" customFormat="false" ht="12.8" hidden="false" customHeight="false" outlineLevel="0" collapsed="false">
      <c r="A57" s="53" t="s">
        <v>87</v>
      </c>
      <c r="B57" s="55"/>
      <c r="C57" s="56"/>
      <c r="D57" s="21"/>
      <c r="E57" s="22"/>
      <c r="F57" s="23"/>
      <c r="G57" s="35" t="n">
        <f aca="false">G13+G18+G22+G26+G43+G50</f>
        <v>0</v>
      </c>
      <c r="H57" s="54"/>
    </row>
  </sheetData>
  <mergeCells count="1">
    <mergeCell ref="F5:G5"/>
  </mergeCells>
  <printOptions headings="false" gridLines="false" gridLinesSet="true" horizontalCentered="true" verticalCentered="false"/>
  <pageMargins left="0.39375" right="0.39375" top="0.39375" bottom="0.63125" header="0.511805555555555" footer="0.3937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LibreOffice/7.1.4.2$Windows_X86_64 LibreOffice_project/a529a4fab45b75fefc5b6226684193eb000654f6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2018-10-18T10:26:01Z</dcterms:created>
  <dc:creator/>
  <dc:description/>
  <dc:language>cs-CZ</dc:language>
  <cp:lastModifiedBy/>
  <dcterms:modified xsi:type="dcterms:W3CDTF">2021-07-01T13:25:30Z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